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cowin\Dropbox\Asset Management Tools MMAH\Deliverables\Templates\Template 2 infrastructure report card\combined report card\final\"/>
    </mc:Choice>
  </mc:AlternateContent>
  <bookViews>
    <workbookView xWindow="0" yWindow="0" windowWidth="20400" windowHeight="7755"/>
  </bookViews>
  <sheets>
    <sheet name="IFRC" sheetId="1" r:id="rId1"/>
    <sheet name="Sheet2" sheetId="2" r:id="rId2"/>
    <sheet name="Sheet3" sheetId="3" r:id="rId3"/>
    <sheet name="Sheet4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F18" i="1" s="1"/>
  <c r="E17" i="1"/>
  <c r="F17" i="1" s="1"/>
  <c r="G17" i="1" s="1"/>
  <c r="L17" i="1" s="1"/>
  <c r="N17" i="1" s="1"/>
  <c r="O17" i="1" s="1"/>
  <c r="P17" i="1" s="1"/>
  <c r="E16" i="1"/>
  <c r="F16" i="1"/>
  <c r="G16" i="1" s="1"/>
  <c r="L16" i="1" s="1"/>
  <c r="N16" i="1" s="1"/>
  <c r="O16" i="1" s="1"/>
  <c r="P16" i="1" s="1"/>
  <c r="E14" i="1"/>
  <c r="F14" i="1" s="1"/>
  <c r="G14" i="1" s="1"/>
  <c r="L14" i="1" s="1"/>
  <c r="N14" i="1" s="1"/>
  <c r="O14" i="1" s="1"/>
  <c r="P14" i="1" s="1"/>
  <c r="C19" i="1"/>
  <c r="B19" i="1"/>
  <c r="H19" i="1"/>
  <c r="D18" i="1"/>
  <c r="D17" i="1"/>
  <c r="D16" i="1"/>
  <c r="D14" i="1"/>
  <c r="D19" i="1" l="1"/>
  <c r="G18" i="1"/>
  <c r="L18" i="1" s="1"/>
  <c r="N18" i="1" s="1"/>
  <c r="O18" i="1" s="1"/>
  <c r="P18" i="1" s="1"/>
  <c r="H18" i="1"/>
  <c r="H16" i="1"/>
  <c r="H14" i="1"/>
  <c r="H17" i="1"/>
</calcChain>
</file>

<file path=xl/sharedStrings.xml><?xml version="1.0" encoding="utf-8"?>
<sst xmlns="http://schemas.openxmlformats.org/spreadsheetml/2006/main" count="53" uniqueCount="44">
  <si>
    <t>Grade</t>
  </si>
  <si>
    <t>Trend</t>
  </si>
  <si>
    <t xml:space="preserve">Roads </t>
  </si>
  <si>
    <t>Water</t>
  </si>
  <si>
    <t>Sewers</t>
  </si>
  <si>
    <t>Housing</t>
  </si>
  <si>
    <t>Infrastructure Funding Report Card</t>
  </si>
  <si>
    <t>A</t>
  </si>
  <si>
    <t>87.5%-100%</t>
  </si>
  <si>
    <t>Excellent</t>
  </si>
  <si>
    <t>B</t>
  </si>
  <si>
    <t>75%-87.5%</t>
  </si>
  <si>
    <t>Good</t>
  </si>
  <si>
    <t>C</t>
  </si>
  <si>
    <t>62.5%-75%</t>
  </si>
  <si>
    <t>Fair</t>
  </si>
  <si>
    <t>D</t>
  </si>
  <si>
    <t>50%-62.5%</t>
  </si>
  <si>
    <t>Poor</t>
  </si>
  <si>
    <t>F</t>
  </si>
  <si>
    <t>Fail</t>
  </si>
  <si>
    <t>Score</t>
  </si>
  <si>
    <t>Performance Description</t>
  </si>
  <si>
    <t></t>
  </si>
  <si>
    <t></t>
  </si>
  <si>
    <t></t>
  </si>
  <si>
    <t></t>
  </si>
  <si>
    <r>
      <t>&lt;</t>
    </r>
    <r>
      <rPr>
        <sz val="10"/>
        <color theme="1"/>
        <rFont val="Arial"/>
        <family val="2"/>
      </rPr>
      <t xml:space="preserve"> 50%</t>
    </r>
  </si>
  <si>
    <t>Surplus / Deficit          ($ millions)</t>
  </si>
  <si>
    <t>Total</t>
  </si>
  <si>
    <t>Condition Grade</t>
  </si>
  <si>
    <t>Funding     Grade</t>
  </si>
  <si>
    <t>Average    Grade</t>
  </si>
  <si>
    <t>Bridges</t>
  </si>
  <si>
    <t>Grade Ranges</t>
  </si>
  <si>
    <t>Range       (average annual spending as % of investment requrement)</t>
  </si>
  <si>
    <t>Roads, Bridges, Water, Sewers, and Housing Combined Report Card</t>
  </si>
  <si>
    <t xml:space="preserve">Roads, Bridges, Water, Sewers and Housing Funding Report Card </t>
  </si>
  <si>
    <t>Asset Class</t>
  </si>
  <si>
    <t>Average Grade Rounded</t>
  </si>
  <si>
    <t>Annual Capital Investment – Budget Actuals         ($ millions)</t>
  </si>
  <si>
    <t>Average Annual Life Cycle Capital Investment Requirement     ($ millions)</t>
  </si>
  <si>
    <t>Alpha Grade</t>
  </si>
  <si>
    <t>Numeric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</si>
</sst>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10"/>
      <color rgb="FFFF0000"/>
      <name val="Wingdings"/>
      <charset val="2"/>
    </font>
    <font>
      <b/>
      <i/>
      <sz val="10"/>
      <color theme="1"/>
      <name val="Arial"/>
      <family val="2"/>
    </font>
    <font>
      <b/>
      <sz val="14"/>
      <color rgb="FF002060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1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right" vertical="center" wrapText="1"/>
    </xf>
    <xf numFmtId="165" fontId="5" fillId="0" borderId="20" xfId="0" applyNumberFormat="1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/>
    <xf numFmtId="0" fontId="12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</cellXfs>
  <cellStyles count="1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5" zoomScale="90" zoomScaleNormal="90" zoomScalePageLayoutView="150" workbookViewId="0">
      <selection activeCell="B5" sqref="B5"/>
    </sheetView>
  </sheetViews>
  <sheetFormatPr defaultColWidth="8.85546875" defaultRowHeight="20.100000000000001" customHeight="1" x14ac:dyDescent="0.2"/>
  <cols>
    <col min="1" max="1" width="10.85546875" style="1" customWidth="1"/>
    <col min="2" max="2" width="12.28515625" style="1" customWidth="1"/>
    <col min="3" max="3" width="12.140625" style="1" customWidth="1"/>
    <col min="4" max="4" width="15.42578125" style="1" customWidth="1"/>
    <col min="5" max="7" width="9.42578125" style="1" customWidth="1"/>
    <col min="8" max="8" width="13.140625" style="1" customWidth="1"/>
    <col min="9" max="9" width="9.42578125" style="1" customWidth="1"/>
    <col min="10" max="10" width="11.140625" style="1" customWidth="1"/>
    <col min="11" max="16" width="13.42578125" style="1" customWidth="1"/>
    <col min="17" max="16384" width="8.85546875" style="1"/>
  </cols>
  <sheetData>
    <row r="1" spans="1:17" ht="23.25" x14ac:dyDescent="0.35">
      <c r="A1" s="61" t="s">
        <v>6</v>
      </c>
      <c r="B1" s="61"/>
      <c r="C1" s="61"/>
      <c r="D1" s="61"/>
      <c r="E1" s="62"/>
    </row>
    <row r="3" spans="1:17" ht="18.75" thickBot="1" x14ac:dyDescent="0.3">
      <c r="A3" s="63" t="s">
        <v>34</v>
      </c>
      <c r="B3" s="63"/>
    </row>
    <row r="4" spans="1:17" ht="84.75" thickBot="1" x14ac:dyDescent="0.25">
      <c r="A4" s="43" t="s">
        <v>42</v>
      </c>
      <c r="B4" s="44" t="s">
        <v>43</v>
      </c>
      <c r="C4" s="44" t="s">
        <v>35</v>
      </c>
      <c r="D4" s="45" t="s">
        <v>22</v>
      </c>
    </row>
    <row r="5" spans="1:17" ht="20.100000000000001" customHeight="1" x14ac:dyDescent="0.2">
      <c r="A5" s="35" t="s">
        <v>7</v>
      </c>
      <c r="B5" s="29">
        <v>1</v>
      </c>
      <c r="C5" s="29" t="s">
        <v>8</v>
      </c>
      <c r="D5" s="36" t="s">
        <v>9</v>
      </c>
    </row>
    <row r="6" spans="1:17" ht="20.100000000000001" customHeight="1" x14ac:dyDescent="0.2">
      <c r="A6" s="19" t="s">
        <v>10</v>
      </c>
      <c r="B6" s="20">
        <v>2</v>
      </c>
      <c r="C6" s="20" t="s">
        <v>11</v>
      </c>
      <c r="D6" s="21" t="s">
        <v>12</v>
      </c>
    </row>
    <row r="7" spans="1:17" ht="20.100000000000001" customHeight="1" x14ac:dyDescent="0.2">
      <c r="A7" s="37" t="s">
        <v>13</v>
      </c>
      <c r="B7" s="33">
        <v>3</v>
      </c>
      <c r="C7" s="33" t="s">
        <v>14</v>
      </c>
      <c r="D7" s="38" t="s">
        <v>15</v>
      </c>
    </row>
    <row r="8" spans="1:17" ht="20.100000000000001" customHeight="1" x14ac:dyDescent="0.2">
      <c r="A8" s="19" t="s">
        <v>16</v>
      </c>
      <c r="B8" s="20">
        <v>4</v>
      </c>
      <c r="C8" s="20" t="s">
        <v>17</v>
      </c>
      <c r="D8" s="21" t="s">
        <v>18</v>
      </c>
    </row>
    <row r="9" spans="1:17" ht="20.100000000000001" customHeight="1" thickBot="1" x14ac:dyDescent="0.25">
      <c r="A9" s="39" t="s">
        <v>19</v>
      </c>
      <c r="B9" s="40">
        <v>5</v>
      </c>
      <c r="C9" s="41" t="s">
        <v>27</v>
      </c>
      <c r="D9" s="42" t="s">
        <v>20</v>
      </c>
    </row>
    <row r="10" spans="1:17" ht="20.100000000000001" customHeight="1" x14ac:dyDescent="0.2">
      <c r="A10" s="2"/>
      <c r="B10" s="2"/>
      <c r="C10" s="57"/>
      <c r="D10" s="2"/>
    </row>
    <row r="12" spans="1:17" ht="18.75" thickBot="1" x14ac:dyDescent="0.3">
      <c r="A12" s="64" t="s">
        <v>37</v>
      </c>
      <c r="B12" s="64"/>
      <c r="C12" s="64"/>
      <c r="D12" s="64"/>
      <c r="E12" s="64"/>
      <c r="F12" s="64"/>
      <c r="G12" s="64"/>
      <c r="H12" s="64"/>
      <c r="I12" s="64"/>
      <c r="K12" s="63" t="s">
        <v>36</v>
      </c>
      <c r="L12" s="63"/>
      <c r="M12" s="63"/>
      <c r="N12" s="63"/>
      <c r="O12" s="63"/>
      <c r="P12" s="63"/>
      <c r="Q12" s="63"/>
    </row>
    <row r="13" spans="1:17" ht="72.75" thickBot="1" x14ac:dyDescent="0.25">
      <c r="A13" s="46" t="s">
        <v>38</v>
      </c>
      <c r="B13" s="44" t="s">
        <v>41</v>
      </c>
      <c r="C13" s="44" t="s">
        <v>40</v>
      </c>
      <c r="D13" s="44" t="s">
        <v>28</v>
      </c>
      <c r="E13" s="44" t="s">
        <v>21</v>
      </c>
      <c r="F13" s="44" t="s">
        <v>0</v>
      </c>
      <c r="G13" s="44" t="s">
        <v>0</v>
      </c>
      <c r="H13" s="44" t="s">
        <v>22</v>
      </c>
      <c r="I13" s="45" t="s">
        <v>1</v>
      </c>
      <c r="K13" s="46" t="s">
        <v>38</v>
      </c>
      <c r="L13" s="44" t="s">
        <v>31</v>
      </c>
      <c r="M13" s="44" t="s">
        <v>30</v>
      </c>
      <c r="N13" s="44" t="s">
        <v>32</v>
      </c>
      <c r="O13" s="44" t="s">
        <v>39</v>
      </c>
      <c r="P13" s="45" t="s">
        <v>22</v>
      </c>
    </row>
    <row r="14" spans="1:17" ht="20.100000000000001" customHeight="1" x14ac:dyDescent="0.2">
      <c r="A14" s="26" t="s">
        <v>2</v>
      </c>
      <c r="B14" s="27">
        <v>5</v>
      </c>
      <c r="C14" s="27">
        <v>4</v>
      </c>
      <c r="D14" s="27">
        <f>C14-B14</f>
        <v>-1</v>
      </c>
      <c r="E14" s="28">
        <f>C14/B14</f>
        <v>0.8</v>
      </c>
      <c r="F14" s="29" t="str">
        <f>IF(AND(E14&gt;=0.875,E14&lt;=1),"A",IF(AND(E14&gt;=0.75,E14&lt;0.875),"B",IF(AND(E14&gt;=0.625,E14&lt;=0.75),"C",IF(AND(E14&gt;=0.5,E14&lt;0.625),"D","F"))))</f>
        <v>B</v>
      </c>
      <c r="G14" s="29">
        <f>IF(ISBLANK(F14),"",VLOOKUP(F14,$A$5:$D$9,2))</f>
        <v>2</v>
      </c>
      <c r="H14" s="29" t="str">
        <f>IF(ISBLANK(F14),"",VLOOKUP(F14,$A$5:$D$9,4))</f>
        <v>Good</v>
      </c>
      <c r="I14" s="30" t="s">
        <v>23</v>
      </c>
      <c r="K14" s="3" t="s">
        <v>2</v>
      </c>
      <c r="L14" s="4">
        <f>G14</f>
        <v>2</v>
      </c>
      <c r="M14" s="4">
        <v>2</v>
      </c>
      <c r="N14" s="5">
        <f>AVERAGE(L14:M14)</f>
        <v>2</v>
      </c>
      <c r="O14" s="5">
        <f>ROUND(N14,0)</f>
        <v>2</v>
      </c>
      <c r="P14" s="6" t="str">
        <f>VLOOKUP(O14,$B$5:$D$9,3)</f>
        <v>Good</v>
      </c>
    </row>
    <row r="15" spans="1:17" ht="20.100000000000001" customHeight="1" x14ac:dyDescent="0.2">
      <c r="A15" s="22" t="s">
        <v>33</v>
      </c>
      <c r="B15" s="23"/>
      <c r="C15" s="23"/>
      <c r="D15" s="23"/>
      <c r="E15" s="24"/>
      <c r="F15" s="20"/>
      <c r="G15" s="20"/>
      <c r="H15" s="20"/>
      <c r="I15" s="25"/>
      <c r="K15" s="7" t="s">
        <v>33</v>
      </c>
      <c r="L15" s="8"/>
      <c r="M15" s="8"/>
      <c r="N15" s="9"/>
      <c r="O15" s="9"/>
      <c r="P15" s="10"/>
    </row>
    <row r="16" spans="1:17" ht="20.100000000000001" customHeight="1" x14ac:dyDescent="0.2">
      <c r="A16" s="11" t="s">
        <v>3</v>
      </c>
      <c r="B16" s="31">
        <v>3</v>
      </c>
      <c r="C16" s="31">
        <v>2</v>
      </c>
      <c r="D16" s="31">
        <f>C16-B16</f>
        <v>-1</v>
      </c>
      <c r="E16" s="32">
        <f>C16/B16</f>
        <v>0.66666666666666663</v>
      </c>
      <c r="F16" s="33" t="str">
        <f>IF(AND(E16&gt;=0.875,E16&lt;=1),"A",IF(AND(E16&gt;=0.75,E16&lt;0.875),"B",IF(AND(E16&gt;=0.625,E16&lt;=0.75),"C",IF(AND(E16&gt;=0.5,E16&lt;0.625),"D","F"))))</f>
        <v>C</v>
      </c>
      <c r="G16" s="33">
        <f>IF(ISBLANK(F16),"",VLOOKUP(F16,$A$5:$D$9,2))</f>
        <v>3</v>
      </c>
      <c r="H16" s="33" t="str">
        <f>IF(ISBLANK(F16),"",VLOOKUP(F16,$A$5:$D$9,4))</f>
        <v>Fair</v>
      </c>
      <c r="I16" s="34" t="s">
        <v>24</v>
      </c>
      <c r="K16" s="11" t="s">
        <v>3</v>
      </c>
      <c r="L16" s="12">
        <f>G16</f>
        <v>3</v>
      </c>
      <c r="M16" s="12">
        <v>4</v>
      </c>
      <c r="N16" s="13">
        <f>AVERAGE(L16:M16)</f>
        <v>3.5</v>
      </c>
      <c r="O16" s="13">
        <f>ROUND(N16,0)</f>
        <v>4</v>
      </c>
      <c r="P16" s="14" t="str">
        <f>VLOOKUP(O16,$B$5:$D$9,3)</f>
        <v>Poor</v>
      </c>
    </row>
    <row r="17" spans="1:16" ht="20.100000000000001" customHeight="1" x14ac:dyDescent="0.2">
      <c r="A17" s="22" t="s">
        <v>4</v>
      </c>
      <c r="B17" s="23">
        <v>4</v>
      </c>
      <c r="C17" s="23">
        <v>2</v>
      </c>
      <c r="D17" s="23">
        <f>C17-B17</f>
        <v>-2</v>
      </c>
      <c r="E17" s="24">
        <f>C17/B17</f>
        <v>0.5</v>
      </c>
      <c r="F17" s="20" t="str">
        <f>IF(AND(E17&gt;=0.875,E17&lt;=1),"A",IF(AND(E17&gt;=0.75,E17&lt;0.875),"B",IF(AND(E17&gt;=0.625,E17&lt;=0.75),"C",IF(AND(E17&gt;=0.5,E17&lt;0.625),"D","F"))))</f>
        <v>D</v>
      </c>
      <c r="G17" s="20">
        <f>IF(ISBLANK(F17),"",VLOOKUP(F17,$A$5:$D$9,2))</f>
        <v>4</v>
      </c>
      <c r="H17" s="20" t="str">
        <f>IF(ISBLANK(F17),"",VLOOKUP(F17,$A$5:$D$9,4))</f>
        <v>Poor</v>
      </c>
      <c r="I17" s="25" t="s">
        <v>25</v>
      </c>
      <c r="K17" s="22" t="s">
        <v>4</v>
      </c>
      <c r="L17" s="58">
        <f>G17</f>
        <v>4</v>
      </c>
      <c r="M17" s="58">
        <v>2</v>
      </c>
      <c r="N17" s="59">
        <f>AVERAGE(L17:M17)</f>
        <v>3</v>
      </c>
      <c r="O17" s="59">
        <f>ROUND(N17,0)</f>
        <v>3</v>
      </c>
      <c r="P17" s="60" t="str">
        <f>VLOOKUP(O17,$B$5:$D$9,3)</f>
        <v>Fair</v>
      </c>
    </row>
    <row r="18" spans="1:16" ht="20.100000000000001" customHeight="1" thickBot="1" x14ac:dyDescent="0.25">
      <c r="A18" s="47" t="s">
        <v>5</v>
      </c>
      <c r="B18" s="48">
        <v>1</v>
      </c>
      <c r="C18" s="48">
        <v>0.3</v>
      </c>
      <c r="D18" s="48">
        <f>C18-B18</f>
        <v>-0.7</v>
      </c>
      <c r="E18" s="49">
        <f>C18/B18</f>
        <v>0.3</v>
      </c>
      <c r="F18" s="50" t="str">
        <f t="shared" ref="F18" si="0">IF(AND(E18&gt;=0.875,E18&lt;=1),"A",IF(AND(E18&gt;=0.75,E18&lt;0.875),"B",IF(AND(E18&gt;=0.625,E18&lt;=0.75),"C",IF(AND(E18&gt;=0.5,E18&lt;0.625),"D","F"))))</f>
        <v>F</v>
      </c>
      <c r="G18" s="50">
        <f>IF(ISBLANK(F18),"",VLOOKUP(F18,$A$5:$D$9,2))</f>
        <v>5</v>
      </c>
      <c r="H18" s="50" t="str">
        <f t="shared" ref="H18:H19" si="1">IF(ISBLANK(F18),"",VLOOKUP(F18,$A$5:$D$9,4))</f>
        <v>Fail</v>
      </c>
      <c r="I18" s="51" t="s">
        <v>26</v>
      </c>
      <c r="K18" s="15" t="s">
        <v>5</v>
      </c>
      <c r="L18" s="16">
        <f>G18</f>
        <v>5</v>
      </c>
      <c r="M18" s="16">
        <v>3</v>
      </c>
      <c r="N18" s="17">
        <f>AVERAGE(L18:M18)</f>
        <v>4</v>
      </c>
      <c r="O18" s="17">
        <f>ROUND(N18,0)</f>
        <v>4</v>
      </c>
      <c r="P18" s="18" t="str">
        <f>VLOOKUP(O18,$B$5:$D$9,3)</f>
        <v>Poor</v>
      </c>
    </row>
    <row r="19" spans="1:16" ht="20.100000000000001" customHeight="1" thickTop="1" thickBot="1" x14ac:dyDescent="0.25">
      <c r="A19" s="52" t="s">
        <v>29</v>
      </c>
      <c r="B19" s="53">
        <f>SUM(B14:B18)</f>
        <v>13</v>
      </c>
      <c r="C19" s="53">
        <f>SUM(C14:C18)</f>
        <v>8.3000000000000007</v>
      </c>
      <c r="D19" s="53">
        <f>C19-B19</f>
        <v>-4.6999999999999993</v>
      </c>
      <c r="E19" s="54"/>
      <c r="F19" s="54"/>
      <c r="G19" s="54"/>
      <c r="H19" s="55" t="str">
        <f t="shared" si="1"/>
        <v/>
      </c>
      <c r="I19" s="56"/>
    </row>
  </sheetData>
  <mergeCells count="3">
    <mergeCell ref="A3:B3"/>
    <mergeCell ref="A12:I12"/>
    <mergeCell ref="K12:Q1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6" sqref="B6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IFRC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</dc:creator>
  <cp:lastModifiedBy>Dan Cowin</cp:lastModifiedBy>
  <dcterms:created xsi:type="dcterms:W3CDTF">2014-03-01T16:48:29Z</dcterms:created>
  <dcterms:modified xsi:type="dcterms:W3CDTF">2014-07-11T20:13:47Z</dcterms:modified>
</cp:coreProperties>
</file>